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c4c175b57fd2e55/Education/A-Level - content/Bit-wise manipulation^J Numbers ^0 arithmetic/"/>
    </mc:Choice>
  </mc:AlternateContent>
  <xr:revisionPtr revIDLastSave="23" documentId="13_ncr:1_{79DE86EB-0A01-4642-8E8E-6FA98174A064}" xr6:coauthVersionLast="45" xr6:coauthVersionMax="45" xr10:uidLastSave="{64794BD8-535C-4DBB-8F79-D4370E81DD8D}"/>
  <bookViews>
    <workbookView xWindow="9225" yWindow="-16320" windowWidth="29040" windowHeight="16440" xr2:uid="{B8512ABA-D3A5-4B5E-95D1-F34115130EF2}"/>
  </bookViews>
  <sheets>
    <sheet name="Sheet1" sheetId="1" r:id="rId1"/>
  </sheets>
  <definedNames>
    <definedName name="Direction">Sheet1!$AR$10:$AR$10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D8" i="1"/>
  <c r="A5" i="1"/>
  <c r="A15" i="1"/>
  <c r="Z10" i="1"/>
  <c r="D10" i="1"/>
  <c r="D9" i="1"/>
  <c r="L10" i="1"/>
  <c r="R5" i="1"/>
  <c r="R6" i="1" s="1"/>
  <c r="Q5" i="1"/>
  <c r="P5" i="1"/>
  <c r="P7" i="1" s="1"/>
  <c r="O5" i="1"/>
  <c r="R7" i="1" l="1"/>
  <c r="P6" i="1"/>
  <c r="W5" i="1"/>
  <c r="V5" i="1"/>
  <c r="AB5" i="1"/>
  <c r="Z5" i="1"/>
  <c r="X5" i="1"/>
  <c r="M5" i="1"/>
  <c r="K5" i="1"/>
  <c r="I5" i="1"/>
  <c r="G5" i="1"/>
  <c r="E5" i="1"/>
  <c r="C5" i="1"/>
  <c r="AA5" i="1"/>
  <c r="Y5" i="1"/>
  <c r="D5" i="1"/>
  <c r="F5" i="1"/>
  <c r="H5" i="1"/>
  <c r="H7" i="1" s="1"/>
  <c r="J5" i="1"/>
  <c r="J7" i="1" s="1"/>
  <c r="L5" i="1"/>
  <c r="L6" i="1" s="1"/>
  <c r="N5" i="1"/>
  <c r="N7" i="1" s="1"/>
  <c r="AC5" i="1"/>
  <c r="L13" i="1"/>
  <c r="J13" i="1"/>
  <c r="N13" i="1"/>
  <c r="P13" i="1"/>
  <c r="F13" i="1"/>
  <c r="D13" i="1"/>
  <c r="H13" i="1"/>
  <c r="S5" i="1" l="1"/>
  <c r="T7" i="1" s="1"/>
  <c r="F7" i="1"/>
  <c r="P15" i="1"/>
  <c r="P17" i="1" s="1"/>
  <c r="O15" i="1"/>
  <c r="Y10" i="1"/>
  <c r="H15" i="1"/>
  <c r="H17" i="1" s="1"/>
  <c r="J15" i="1"/>
  <c r="J16" i="1" s="1"/>
  <c r="F15" i="1"/>
  <c r="F17" i="1" s="1"/>
  <c r="N15" i="1"/>
  <c r="N17" i="1" s="1"/>
  <c r="I15" i="1"/>
  <c r="L15" i="1"/>
  <c r="L17" i="1" s="1"/>
  <c r="K15" i="1"/>
  <c r="M15" i="1"/>
  <c r="G15" i="1"/>
  <c r="E15" i="1"/>
  <c r="D19" i="1"/>
  <c r="D15" i="1"/>
  <c r="D18" i="1"/>
  <c r="C15" i="1"/>
  <c r="H6" i="1"/>
  <c r="J6" i="1"/>
  <c r="F6" i="1"/>
  <c r="N6" i="1"/>
  <c r="L7" i="1"/>
  <c r="AE5" i="1"/>
  <c r="AM3" i="1" s="1"/>
  <c r="R13" i="1"/>
  <c r="R15" i="1" l="1"/>
  <c r="R17" i="1" s="1"/>
  <c r="Q15" i="1"/>
  <c r="T5" i="1"/>
  <c r="AG5" i="1" s="1"/>
  <c r="AE12" i="1"/>
  <c r="P16" i="1"/>
  <c r="J17" i="1"/>
  <c r="H16" i="1"/>
  <c r="F16" i="1"/>
  <c r="N16" i="1"/>
  <c r="L16" i="1"/>
  <c r="AJ5" i="1"/>
  <c r="AG7" i="1"/>
  <c r="S15" i="1" l="1"/>
  <c r="T17" i="1" s="1"/>
  <c r="AG17" i="1" s="1"/>
  <c r="R16" i="1"/>
  <c r="W13" i="1"/>
  <c r="AL3" i="1"/>
  <c r="AO3" i="1" s="1"/>
  <c r="Y13" i="1" l="1"/>
  <c r="AA13" i="1" s="1"/>
  <c r="Z15" i="1" s="1"/>
  <c r="V15" i="1"/>
  <c r="T15" i="1"/>
  <c r="AG15" i="1" s="1"/>
  <c r="W15" i="1"/>
  <c r="Y15" i="1" l="1"/>
  <c r="X15" i="1"/>
  <c r="AA15" i="1"/>
  <c r="AC13" i="1"/>
  <c r="AC15" i="1" l="1"/>
  <c r="AE15" i="1" s="1"/>
  <c r="AM13" i="1" s="1"/>
  <c r="AB15" i="1"/>
  <c r="AL13" i="1" l="1"/>
  <c r="AO13" i="1" s="1"/>
  <c r="AJ15" i="1"/>
</calcChain>
</file>

<file path=xl/sharedStrings.xml><?xml version="1.0" encoding="utf-8"?>
<sst xmlns="http://schemas.openxmlformats.org/spreadsheetml/2006/main" count="21" uniqueCount="10">
  <si>
    <t>.</t>
  </si>
  <si>
    <t>=</t>
  </si>
  <si>
    <t>Mantissa</t>
  </si>
  <si>
    <t>Exponent</t>
  </si>
  <si>
    <t>x</t>
  </si>
  <si>
    <t>or</t>
  </si>
  <si>
    <t>---</t>
  </si>
  <si>
    <t>Value</t>
  </si>
  <si>
    <t>Decimal</t>
  </si>
  <si>
    <t>Impact of changing least signifcant 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</si>
</sst>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0" xfId="0" applyFont="1" applyBorder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5" fontId="0" fillId="0" borderId="0" xfId="0" applyNumberFormat="1" applyAlignment="1">
      <alignment horizontal="left"/>
    </xf>
    <xf numFmtId="0" fontId="1" fillId="0" borderId="0" xfId="0" applyFont="1"/>
    <xf numFmtId="164" fontId="7" fillId="0" borderId="0" xfId="0" quotePrefix="1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64" fontId="7" fillId="0" borderId="0" xfId="0" quotePrefix="1" applyNumberFormat="1" applyFont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1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/>
    <xf numFmtId="0" fontId="7" fillId="0" borderId="0" xfId="0" applyFont="1" applyAlignment="1"/>
    <xf numFmtId="0" fontId="0" fillId="0" borderId="0" xfId="0" applyAlignment="1"/>
    <xf numFmtId="0" fontId="6" fillId="0" borderId="0" xfId="0" applyFont="1" applyBorder="1" applyAlignment="1"/>
    <xf numFmtId="0" fontId="0" fillId="0" borderId="0" xfId="0" applyFont="1" applyAlignment="1"/>
    <xf numFmtId="0" fontId="4" fillId="0" borderId="0" xfId="0" applyFont="1" applyAlignment="1">
      <alignment horizontal="left"/>
    </xf>
    <xf numFmtId="0" fontId="12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/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AAB4D-14D3-4E9B-B8D4-6E04A34DDB56}">
  <dimension ref="A1:AO19"/>
  <sheetViews>
    <sheetView showGridLines="0" showRowColHeaders="0" tabSelected="1" zoomScale="108" zoomScaleNormal="160" workbookViewId="0">
      <selection activeCell="N3" sqref="N3"/>
    </sheetView>
  </sheetViews>
  <sheetFormatPr defaultRowHeight="14.4" x14ac:dyDescent="0.55000000000000004"/>
  <cols>
    <col min="1" max="2" width="3.26171875" customWidth="1"/>
    <col min="3" max="3" width="1.41796875" customWidth="1"/>
    <col min="4" max="4" width="2.83984375" customWidth="1"/>
    <col min="5" max="5" width="1.41796875" customWidth="1"/>
    <col min="6" max="6" width="2.83984375" customWidth="1"/>
    <col min="7" max="7" width="1.41796875" customWidth="1"/>
    <col min="8" max="8" width="2.83984375" customWidth="1"/>
    <col min="9" max="9" width="1.41796875" customWidth="1"/>
    <col min="10" max="10" width="2.83984375" customWidth="1"/>
    <col min="11" max="11" width="1.41796875" customWidth="1"/>
    <col min="12" max="12" width="2.83984375" customWidth="1"/>
    <col min="13" max="13" width="1.41796875" customWidth="1"/>
    <col min="14" max="14" width="2.83984375" customWidth="1"/>
    <col min="15" max="15" width="1.41796875" customWidth="1"/>
    <col min="16" max="16" width="2.83984375" customWidth="1"/>
    <col min="17" max="17" width="1.41796875" customWidth="1"/>
    <col min="18" max="18" width="2.83984375" customWidth="1"/>
    <col min="19" max="19" width="1.68359375" customWidth="1"/>
    <col min="20" max="20" width="3.83984375" style="7" customWidth="1"/>
    <col min="21" max="21" width="5.83984375" customWidth="1"/>
    <col min="22" max="22" width="1.26171875" customWidth="1"/>
    <col min="23" max="23" width="2.68359375" customWidth="1"/>
    <col min="24" max="24" width="1.26171875" customWidth="1"/>
    <col min="25" max="25" width="2.68359375" customWidth="1"/>
    <col min="26" max="26" width="1.26171875" customWidth="1"/>
    <col min="27" max="27" width="2.68359375" customWidth="1"/>
    <col min="28" max="28" width="1.26171875" customWidth="1"/>
    <col min="29" max="29" width="2.68359375" customWidth="1"/>
    <col min="30" max="30" width="1.68359375" customWidth="1"/>
    <col min="31" max="31" width="2.68359375" customWidth="1"/>
    <col min="32" max="32" width="7.68359375" customWidth="1"/>
    <col min="33" max="33" width="3.83984375" style="6" customWidth="1"/>
    <col min="34" max="34" width="2" customWidth="1"/>
    <col min="35" max="35" width="1.83984375" customWidth="1"/>
    <col min="36" max="36" width="2.578125" customWidth="1"/>
    <col min="37" max="37" width="2.68359375" customWidth="1"/>
    <col min="38" max="38" width="14.578125" customWidth="1"/>
    <col min="39" max="39" width="14.83984375" style="17" customWidth="1"/>
    <col min="40" max="40" width="3" style="17" customWidth="1"/>
    <col min="41" max="41" width="19.26171875" customWidth="1"/>
  </cols>
  <sheetData>
    <row r="1" spans="1:41" ht="19.899999999999999" customHeight="1" x14ac:dyDescent="0.55000000000000004"/>
    <row r="2" spans="1:41" x14ac:dyDescent="0.55000000000000004">
      <c r="D2" t="s">
        <v>2</v>
      </c>
      <c r="W2" t="s">
        <v>3</v>
      </c>
      <c r="AG2" s="64" t="s">
        <v>7</v>
      </c>
      <c r="AH2" s="64"/>
      <c r="AI2" s="64"/>
      <c r="AJ2" s="64"/>
      <c r="AK2" s="1"/>
      <c r="AL2" t="s">
        <v>8</v>
      </c>
      <c r="AM2" s="44" t="s">
        <v>9</v>
      </c>
      <c r="AN2" s="44"/>
      <c r="AO2" s="44"/>
    </row>
    <row r="3" spans="1:41" s="13" customFormat="1" x14ac:dyDescent="0.55000000000000004">
      <c r="B3" s="14"/>
      <c r="C3" s="14"/>
      <c r="D3" s="54">
        <v>0</v>
      </c>
      <c r="E3" s="55" t="s">
        <v>0</v>
      </c>
      <c r="F3" s="56">
        <v>0</v>
      </c>
      <c r="G3" s="57"/>
      <c r="H3" s="56">
        <v>1</v>
      </c>
      <c r="I3" s="57"/>
      <c r="J3" s="56">
        <v>0</v>
      </c>
      <c r="K3" s="57"/>
      <c r="L3" s="56">
        <v>1</v>
      </c>
      <c r="M3" s="57"/>
      <c r="N3" s="56">
        <v>0</v>
      </c>
      <c r="O3" s="57"/>
      <c r="P3" s="56">
        <v>0</v>
      </c>
      <c r="Q3" s="57"/>
      <c r="R3" s="58">
        <v>0</v>
      </c>
      <c r="S3" s="14"/>
      <c r="T3" s="47"/>
      <c r="U3" s="14"/>
      <c r="V3" s="14"/>
      <c r="W3" s="54">
        <v>0</v>
      </c>
      <c r="X3" s="57"/>
      <c r="Y3" s="56">
        <v>0</v>
      </c>
      <c r="Z3" s="57"/>
      <c r="AA3" s="56">
        <v>1</v>
      </c>
      <c r="AB3" s="57"/>
      <c r="AC3" s="58">
        <v>1</v>
      </c>
      <c r="AD3" s="14"/>
      <c r="AG3" s="30"/>
      <c r="AL3" s="12">
        <f>T5/T7*POWER(2,AE5)</f>
        <v>2.5</v>
      </c>
      <c r="AM3" s="48">
        <f>1/128 * POWER(2,AE5)</f>
        <v>6.25E-2</v>
      </c>
      <c r="AN3" s="48" t="s">
        <v>5</v>
      </c>
      <c r="AO3" s="16">
        <f>ABS(AM3/AL3)</f>
        <v>2.5000000000000001E-2</v>
      </c>
    </row>
    <row r="4" spans="1:41" ht="7" customHeight="1" x14ac:dyDescent="0.5500000000000000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U4" s="1"/>
      <c r="V4" s="1"/>
      <c r="W4" s="1"/>
      <c r="X4" s="1"/>
      <c r="Y4" s="1"/>
      <c r="Z4" s="1"/>
      <c r="AA4" s="1"/>
      <c r="AB4" s="1"/>
      <c r="AC4" s="1"/>
      <c r="AD4" s="1"/>
      <c r="AM4" s="44"/>
      <c r="AN4" s="44"/>
    </row>
    <row r="5" spans="1:41" ht="11.1" customHeight="1" x14ac:dyDescent="0.55000000000000004">
      <c r="A5" s="2">
        <f t="shared" ref="A5:N5" si="0">IF(A3=1,1,0)</f>
        <v>0</v>
      </c>
      <c r="B5" s="2"/>
      <c r="C5" s="61" t="str">
        <f>IF(D3=1,"-","")</f>
        <v/>
      </c>
      <c r="D5" s="60">
        <f t="shared" si="0"/>
        <v>0</v>
      </c>
      <c r="E5" s="61" t="str">
        <f>IF(F3=1,"+","")</f>
        <v/>
      </c>
      <c r="F5" s="9">
        <f t="shared" si="0"/>
        <v>0</v>
      </c>
      <c r="G5" s="61" t="str">
        <f>IF(H3=1,"+","")</f>
        <v>+</v>
      </c>
      <c r="H5" s="9">
        <f t="shared" si="0"/>
        <v>1</v>
      </c>
      <c r="I5" s="61" t="str">
        <f>IF(J3=1,"+","")</f>
        <v/>
      </c>
      <c r="J5" s="9">
        <f t="shared" si="0"/>
        <v>0</v>
      </c>
      <c r="K5" s="61" t="str">
        <f>IF(L3=1,"+","")</f>
        <v>+</v>
      </c>
      <c r="L5" s="9">
        <f t="shared" si="0"/>
        <v>1</v>
      </c>
      <c r="M5" s="61" t="str">
        <f>IF(N3=1,"+","")</f>
        <v/>
      </c>
      <c r="N5" s="9">
        <f t="shared" si="0"/>
        <v>0</v>
      </c>
      <c r="O5" s="61" t="str">
        <f>IF(P3=1,"+","")</f>
        <v/>
      </c>
      <c r="P5" s="9">
        <f t="shared" ref="P5" si="1">IF(P3=1,1,0)</f>
        <v>0</v>
      </c>
      <c r="Q5" s="61" t="str">
        <f>IF(R3=1,"+","")</f>
        <v/>
      </c>
      <c r="R5" s="9">
        <f t="shared" ref="R5" si="2">IF(R3=1,1,0)</f>
        <v>0</v>
      </c>
      <c r="S5" s="38">
        <f>-D5*128+F5*64+H5*32+J5*16+L5*8+N5*4+P5*2+R5</f>
        <v>40</v>
      </c>
      <c r="T5" s="7">
        <f>S5/GCD(ABS(S5),128)</f>
        <v>5</v>
      </c>
      <c r="U5" s="4"/>
      <c r="V5" s="59" t="str">
        <f>IF(W3=1,"-","")</f>
        <v/>
      </c>
      <c r="W5" s="60">
        <f>IF(W3=1,8,0)</f>
        <v>0</v>
      </c>
      <c r="X5" s="59" t="str">
        <f>IF(Y3=1,"+","")</f>
        <v/>
      </c>
      <c r="Y5" s="60">
        <f>IF(Y3=1,4,0)</f>
        <v>0</v>
      </c>
      <c r="Z5" s="59" t="str">
        <f>IF(AA3=1,"+","")</f>
        <v>+</v>
      </c>
      <c r="AA5" s="60">
        <f>IF(AA3=1,2,0)</f>
        <v>2</v>
      </c>
      <c r="AB5" s="59" t="str">
        <f>IF(AC3=1,"+","")</f>
        <v>+</v>
      </c>
      <c r="AC5" s="60">
        <f>IF(AC3=1,1,0)</f>
        <v>1</v>
      </c>
      <c r="AD5" s="62" t="s">
        <v>1</v>
      </c>
      <c r="AE5" s="65">
        <f>-W5+Y5+AA5+AC5</f>
        <v>3</v>
      </c>
      <c r="AG5" s="45">
        <f>T5</f>
        <v>5</v>
      </c>
      <c r="AH5" s="62" t="s">
        <v>4</v>
      </c>
      <c r="AI5" s="66">
        <v>2</v>
      </c>
      <c r="AJ5" s="63">
        <f>AE5</f>
        <v>3</v>
      </c>
      <c r="AK5" s="28"/>
      <c r="AM5" s="44"/>
      <c r="AN5" s="44"/>
    </row>
    <row r="6" spans="1:41" s="23" customFormat="1" ht="6" customHeight="1" x14ac:dyDescent="0.55000000000000004">
      <c r="A6" s="19"/>
      <c r="B6" s="19"/>
      <c r="C6" s="61"/>
      <c r="D6" s="60"/>
      <c r="E6" s="61"/>
      <c r="F6" s="18" t="str">
        <f>IF(F5=1,"---","")</f>
        <v/>
      </c>
      <c r="G6" s="61"/>
      <c r="H6" s="18" t="str">
        <f>IF(H5=1,"---","")</f>
        <v>---</v>
      </c>
      <c r="I6" s="61"/>
      <c r="J6" s="18" t="str">
        <f>IF(J5=1,"---","")</f>
        <v/>
      </c>
      <c r="K6" s="61"/>
      <c r="L6" s="18" t="str">
        <f>IF(L5=1,"---","")</f>
        <v>---</v>
      </c>
      <c r="M6" s="61"/>
      <c r="N6" s="18" t="str">
        <f>IF(N5=1,"---","")</f>
        <v/>
      </c>
      <c r="O6" s="61"/>
      <c r="P6" s="18" t="str">
        <f>IF(P5=1,"---","")</f>
        <v/>
      </c>
      <c r="Q6" s="61"/>
      <c r="R6" s="18" t="str">
        <f>IF(R5=1,"---","")</f>
        <v/>
      </c>
      <c r="S6" s="37" t="s">
        <v>1</v>
      </c>
      <c r="T6" s="18" t="s">
        <v>6</v>
      </c>
      <c r="U6" s="20"/>
      <c r="V6" s="66"/>
      <c r="W6" s="60"/>
      <c r="X6" s="59"/>
      <c r="Y6" s="60"/>
      <c r="Z6" s="59"/>
      <c r="AA6" s="60"/>
      <c r="AB6" s="59"/>
      <c r="AC6" s="60"/>
      <c r="AD6" s="62"/>
      <c r="AE6" s="65"/>
      <c r="AF6" s="32"/>
      <c r="AG6" s="26" t="s">
        <v>6</v>
      </c>
      <c r="AH6" s="62"/>
      <c r="AI6" s="66"/>
      <c r="AJ6" s="63"/>
      <c r="AK6" s="28"/>
      <c r="AL6" s="24"/>
      <c r="AM6" s="49"/>
      <c r="AN6" s="49"/>
      <c r="AO6" s="25"/>
    </row>
    <row r="7" spans="1:41" s="6" customFormat="1" ht="11.1" customHeight="1" x14ac:dyDescent="0.45">
      <c r="B7" s="7"/>
      <c r="C7" s="62"/>
      <c r="D7" s="62"/>
      <c r="E7" s="62"/>
      <c r="F7" s="8" t="str">
        <f>IF(F5=1,2,"")</f>
        <v/>
      </c>
      <c r="G7" s="62"/>
      <c r="H7" s="8">
        <f>IF(H5=1,4,"")</f>
        <v>4</v>
      </c>
      <c r="I7" s="62"/>
      <c r="J7" s="8" t="str">
        <f>IF(J5=1,8,"")</f>
        <v/>
      </c>
      <c r="K7" s="62"/>
      <c r="L7" s="8">
        <f>IF(L5=1,16,"")</f>
        <v>16</v>
      </c>
      <c r="M7" s="62"/>
      <c r="N7" s="8" t="str">
        <f>IF(N5=1,32,"")</f>
        <v/>
      </c>
      <c r="O7" s="62"/>
      <c r="P7" s="8" t="str">
        <f>IF(P5=1,64,"")</f>
        <v/>
      </c>
      <c r="Q7" s="62"/>
      <c r="R7" s="8" t="str">
        <f>IF(R5=1,128,"")</f>
        <v/>
      </c>
      <c r="S7" s="22"/>
      <c r="T7" s="8">
        <f>128/GCD(ABS(S5),128)</f>
        <v>16</v>
      </c>
      <c r="U7" s="11"/>
      <c r="V7" s="66"/>
      <c r="W7" s="60"/>
      <c r="X7" s="59"/>
      <c r="Y7" s="60"/>
      <c r="Z7" s="59"/>
      <c r="AA7" s="60"/>
      <c r="AB7" s="59"/>
      <c r="AC7" s="60"/>
      <c r="AD7" s="62"/>
      <c r="AE7" s="65"/>
      <c r="AG7" s="46">
        <f>T7</f>
        <v>16</v>
      </c>
      <c r="AH7" s="62"/>
      <c r="AI7" s="66"/>
      <c r="AJ7" s="63"/>
      <c r="AK7" s="28"/>
      <c r="AM7" s="50"/>
      <c r="AN7" s="50"/>
    </row>
    <row r="8" spans="1:41" s="6" customFormat="1" ht="16.5" x14ac:dyDescent="0.45">
      <c r="B8" s="7"/>
      <c r="C8" s="22"/>
      <c r="D8" s="34" t="str">
        <f>IF(D3&lt;&gt;F3,"Normalised", "")</f>
        <v/>
      </c>
      <c r="E8" s="22"/>
      <c r="F8" s="8"/>
      <c r="G8" s="22"/>
      <c r="H8" s="8"/>
      <c r="I8" s="22"/>
      <c r="J8" s="8"/>
      <c r="K8" s="22"/>
      <c r="L8" s="8"/>
      <c r="M8" s="22"/>
      <c r="N8" s="8"/>
      <c r="O8" s="22"/>
      <c r="P8" s="8"/>
      <c r="Q8" s="22"/>
      <c r="R8" s="8"/>
      <c r="S8" s="22"/>
      <c r="T8" s="8"/>
      <c r="U8" s="11"/>
      <c r="V8" s="23"/>
      <c r="W8" s="19"/>
      <c r="X8" s="21"/>
      <c r="Y8" s="19"/>
      <c r="Z8" s="21"/>
      <c r="AA8" s="19"/>
      <c r="AB8" s="21"/>
      <c r="AC8" s="19"/>
      <c r="AD8" s="22"/>
      <c r="AE8" s="29"/>
      <c r="AG8" s="46"/>
      <c r="AH8" s="22"/>
      <c r="AI8" s="23"/>
      <c r="AJ8" s="28"/>
      <c r="AK8" s="28"/>
      <c r="AM8" s="50"/>
      <c r="AN8" s="50"/>
    </row>
    <row r="9" spans="1:41" s="6" customFormat="1" ht="16.5" x14ac:dyDescent="0.45">
      <c r="B9" s="7"/>
      <c r="C9" s="34"/>
      <c r="D9" s="33" t="str">
        <f>IF(D3=F3,"Not normalised  -  first two digits of mantissa must be different. So ...","")</f>
        <v>Not normalised  -  first two digits of mantissa must be different. So ...</v>
      </c>
      <c r="E9" s="22"/>
      <c r="F9" s="8"/>
      <c r="G9" s="22"/>
      <c r="H9" s="8"/>
      <c r="I9" s="22"/>
      <c r="J9" s="8"/>
      <c r="K9" s="22"/>
      <c r="L9" s="8"/>
      <c r="M9" s="22"/>
      <c r="N9" s="8"/>
      <c r="O9" s="22"/>
      <c r="P9" s="8"/>
      <c r="Q9" s="22"/>
      <c r="R9" s="8"/>
      <c r="S9" s="22"/>
      <c r="T9" s="8"/>
      <c r="U9" s="11"/>
      <c r="V9" s="23"/>
      <c r="W9" s="19"/>
      <c r="X9" s="21"/>
      <c r="Y9" s="19"/>
      <c r="Z9" s="21"/>
      <c r="AA9" s="19"/>
      <c r="AB9" s="21"/>
      <c r="AC9" s="19"/>
      <c r="AD9" s="22"/>
      <c r="AE9" s="29"/>
      <c r="AG9" s="46"/>
      <c r="AH9" s="22"/>
      <c r="AI9" s="23"/>
      <c r="AJ9" s="28"/>
      <c r="AK9" s="28"/>
      <c r="AM9" s="50"/>
      <c r="AN9" s="50"/>
    </row>
    <row r="10" spans="1:41" s="39" customFormat="1" ht="16.5" x14ac:dyDescent="0.55000000000000004">
      <c r="B10" s="7"/>
      <c r="C10" s="1"/>
      <c r="D10" s="12" t="str">
        <f>IF(D3=F3,"Shift binary point","")</f>
        <v>Shift binary point</v>
      </c>
      <c r="E10" s="1"/>
      <c r="F10" s="8"/>
      <c r="G10" s="1"/>
      <c r="H10" s="8"/>
      <c r="I10" s="1"/>
      <c r="J10" s="8"/>
      <c r="K10" s="1"/>
      <c r="L10" s="52">
        <f>IF(D3&lt;&gt;F3,0,IF(F3&lt;&gt;H3,1,IF(H3&lt;&gt;J3,2,IF(J3&lt;&gt;L3,3,IF(L3&lt;&gt;N3,4,IF(N3&lt;&gt;P3,5,IF(P3&lt;&gt;R3,6,7)))))))</f>
        <v>1</v>
      </c>
      <c r="M10" s="40"/>
      <c r="N10" s="35" t="str">
        <f>IF(D3=F3,"digit(s) to the right and subtract","")</f>
        <v>digit(s) to the right and subtract</v>
      </c>
      <c r="O10" s="1"/>
      <c r="P10" s="5"/>
      <c r="Q10" s="41"/>
      <c r="R10" s="40"/>
      <c r="S10" s="2"/>
      <c r="T10" s="10"/>
      <c r="U10" s="2"/>
      <c r="V10" s="3"/>
      <c r="W10" s="2"/>
      <c r="X10" s="3"/>
      <c r="Y10" s="53">
        <f>L10</f>
        <v>1</v>
      </c>
      <c r="Z10" s="42" t="str">
        <f>IF(D3=F3," from the exponent","")</f>
        <v xml:space="preserve"> from the exponent</v>
      </c>
      <c r="AA10" s="27"/>
      <c r="AH10" s="1"/>
      <c r="AI10" s="40"/>
      <c r="AJ10" s="43"/>
      <c r="AK10" s="43"/>
      <c r="AM10" s="51"/>
      <c r="AN10" s="51"/>
    </row>
    <row r="11" spans="1:41" s="6" customFormat="1" ht="16.5" x14ac:dyDescent="0.45">
      <c r="B11" s="7"/>
      <c r="C11" s="22"/>
      <c r="D11" s="22"/>
      <c r="E11" s="22"/>
      <c r="F11" s="8"/>
      <c r="G11" s="22"/>
      <c r="H11" s="8"/>
      <c r="I11" s="22"/>
      <c r="J11" s="8"/>
      <c r="K11" s="22"/>
      <c r="L11" s="8"/>
      <c r="M11" s="22"/>
      <c r="N11" s="8"/>
      <c r="O11" s="22"/>
      <c r="P11" s="8"/>
      <c r="Q11" s="22"/>
      <c r="R11" s="8"/>
      <c r="S11" s="22"/>
      <c r="T11" s="8"/>
      <c r="U11" s="11"/>
      <c r="V11" s="23"/>
      <c r="W11" s="19"/>
      <c r="X11" s="21"/>
      <c r="Y11" s="19"/>
      <c r="Z11" s="21"/>
      <c r="AA11" s="19"/>
      <c r="AB11" s="21"/>
      <c r="AC11" s="19"/>
      <c r="AD11" s="22"/>
      <c r="AE11" s="29"/>
      <c r="AG11" s="46"/>
      <c r="AH11" s="22"/>
      <c r="AI11" s="23"/>
      <c r="AJ11" s="28"/>
      <c r="AK11" s="28"/>
      <c r="AM11" s="50"/>
      <c r="AN11" s="50"/>
    </row>
    <row r="12" spans="1:41" x14ac:dyDescent="0.55000000000000004">
      <c r="D12" t="s">
        <v>2</v>
      </c>
      <c r="W12" t="s">
        <v>3</v>
      </c>
      <c r="AE12" s="38">
        <f>AE5-Y10</f>
        <v>2</v>
      </c>
      <c r="AM12" s="44"/>
      <c r="AN12" s="44"/>
    </row>
    <row r="13" spans="1:41" x14ac:dyDescent="0.55000000000000004">
      <c r="A13" s="13"/>
      <c r="B13" s="14"/>
      <c r="C13" s="14"/>
      <c r="D13" s="14">
        <f ca="1">INDIRECT(ADDRESS(3,COLUMN()+$L10*2))</f>
        <v>0</v>
      </c>
      <c r="E13" s="15" t="s">
        <v>0</v>
      </c>
      <c r="F13" s="14">
        <f ca="1">IF($L10&lt;7,INDIRECT(ADDRESS(3,COLUMN()+$L10*2)),0)</f>
        <v>1</v>
      </c>
      <c r="G13" s="14"/>
      <c r="H13" s="14">
        <f ca="1">IF($L10&lt;6,INDIRECT(ADDRESS(3,COLUMN()+$L10*2)),0)</f>
        <v>0</v>
      </c>
      <c r="I13" s="14"/>
      <c r="J13" s="14">
        <f ca="1">IF($L10&lt;5,INDIRECT(ADDRESS(3,COLUMN()+$L10*2)),0)</f>
        <v>1</v>
      </c>
      <c r="K13" s="14"/>
      <c r="L13" s="14">
        <f ca="1">IF($L10&lt;4,INDIRECT(ADDRESS(3,COLUMN()+$L10*2)),0)</f>
        <v>0</v>
      </c>
      <c r="M13" s="14"/>
      <c r="N13" s="14">
        <f ca="1">IF($L10&lt;3,INDIRECT(ADDRESS(3,COLUMN()+$L10*2)),0)</f>
        <v>0</v>
      </c>
      <c r="O13" s="14"/>
      <c r="P13" s="14">
        <f ca="1">IF($L10&lt;2,INDIRECT(ADDRESS(3,COLUMN()+$L10*2)),0)</f>
        <v>0</v>
      </c>
      <c r="Q13" s="14"/>
      <c r="R13" s="14">
        <f ca="1">IF($L10&lt;1,INDIRECT(ADDRESS(3,COLUMN()+$L10*2)),0)</f>
        <v>0</v>
      </c>
      <c r="S13" s="14"/>
      <c r="T13" s="31"/>
      <c r="U13" s="14"/>
      <c r="V13" s="14"/>
      <c r="W13" s="13">
        <f>IF(AE12&lt;0,1,0)</f>
        <v>0</v>
      </c>
      <c r="X13" s="14"/>
      <c r="Y13" s="13">
        <f>IF(AE12+W13*8 &gt; 3,1,0)</f>
        <v>0</v>
      </c>
      <c r="Z13" s="14"/>
      <c r="AA13" s="13">
        <f>IF(AE12+W13*8 -Y13*4&gt; 1,1,0)</f>
        <v>1</v>
      </c>
      <c r="AB13" s="14"/>
      <c r="AC13" s="13">
        <f>IF(AE12+W13*8 -Y13*4-AA13*2&gt; 0,1,0)</f>
        <v>0</v>
      </c>
      <c r="AD13" s="14"/>
      <c r="AE13" s="13"/>
      <c r="AF13" s="13"/>
      <c r="AG13" s="30"/>
      <c r="AH13" s="13"/>
      <c r="AI13" s="13"/>
      <c r="AJ13" s="13"/>
      <c r="AK13" s="13"/>
      <c r="AL13" s="12">
        <f ca="1">T15/T17*POWER(2,AE15)</f>
        <v>2.5</v>
      </c>
      <c r="AM13" s="48">
        <f>1/128 * POWER(2,AE15)</f>
        <v>3.125E-2</v>
      </c>
      <c r="AN13" s="48" t="s">
        <v>5</v>
      </c>
      <c r="AO13" s="16">
        <f ca="1">ABS(AM13/AL13)</f>
        <v>1.2500000000000001E-2</v>
      </c>
    </row>
    <row r="14" spans="1:41" s="13" customFormat="1" ht="8.5" customHeight="1" x14ac:dyDescent="0.55000000000000004">
      <c r="A1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/>
      <c r="U14" s="1"/>
      <c r="V14" s="1"/>
      <c r="W14" s="1"/>
      <c r="X14" s="1"/>
      <c r="Y14" s="1"/>
      <c r="Z14" s="1"/>
      <c r="AA14" s="1"/>
      <c r="AB14" s="1"/>
      <c r="AC14" s="1"/>
      <c r="AD14" s="1"/>
      <c r="AE14"/>
      <c r="AF14"/>
      <c r="AG14" s="6"/>
      <c r="AH14"/>
      <c r="AI14"/>
      <c r="AJ14"/>
      <c r="AK14"/>
      <c r="AL14"/>
      <c r="AM14" s="17"/>
      <c r="AN14" s="17"/>
      <c r="AO14"/>
    </row>
    <row r="15" spans="1:41" ht="11.1" customHeight="1" x14ac:dyDescent="0.55000000000000004">
      <c r="A15" s="2">
        <f t="shared" ref="A15" si="3">IF(A13=1,1,0)</f>
        <v>0</v>
      </c>
      <c r="B15" s="2"/>
      <c r="C15" s="61" t="str">
        <f ca="1">IF(D13=1,"-","")</f>
        <v/>
      </c>
      <c r="D15" s="60">
        <f t="shared" ref="D15" ca="1" si="4">IF(D13=1,1,0)</f>
        <v>0</v>
      </c>
      <c r="E15" s="61" t="str">
        <f ca="1">IF(F13=1,"+","")</f>
        <v>+</v>
      </c>
      <c r="F15" s="9">
        <f t="shared" ref="F15" ca="1" si="5">IF(F13=1,1,0)</f>
        <v>1</v>
      </c>
      <c r="G15" s="61" t="str">
        <f ca="1">IF(H13=1,"+","")</f>
        <v/>
      </c>
      <c r="H15" s="9">
        <f t="shared" ref="H15" ca="1" si="6">IF(H13=1,1,0)</f>
        <v>0</v>
      </c>
      <c r="I15" s="61" t="str">
        <f ca="1">IF(J13=1,"+","")</f>
        <v>+</v>
      </c>
      <c r="J15" s="9">
        <f t="shared" ref="J15" ca="1" si="7">IF(J13=1,1,0)</f>
        <v>1</v>
      </c>
      <c r="K15" s="61" t="str">
        <f ca="1">IF(L13=1,"+","")</f>
        <v/>
      </c>
      <c r="L15" s="9">
        <f t="shared" ref="L15" ca="1" si="8">IF(L13=1,1,0)</f>
        <v>0</v>
      </c>
      <c r="M15" s="61" t="str">
        <f ca="1">IF(N13=1,"+","")</f>
        <v/>
      </c>
      <c r="N15" s="9">
        <f t="shared" ref="N15" ca="1" si="9">IF(N13=1,1,0)</f>
        <v>0</v>
      </c>
      <c r="O15" s="61" t="str">
        <f ca="1">IF(P13=1,"+","")</f>
        <v/>
      </c>
      <c r="P15" s="9">
        <f t="shared" ref="P15" ca="1" si="10">IF(P13=1,1,0)</f>
        <v>0</v>
      </c>
      <c r="Q15" s="61" t="str">
        <f ca="1">IF(R13=1,"+","")</f>
        <v/>
      </c>
      <c r="R15" s="9">
        <f t="shared" ref="R15" ca="1" si="11">IF(R13=1,1,0)</f>
        <v>0</v>
      </c>
      <c r="S15" s="38">
        <f ca="1">-D15*128+F15*64+H15*32+J15*16+L15*8+N15*4+P15*2+R15</f>
        <v>80</v>
      </c>
      <c r="T15" s="7">
        <f ca="1">S15/GCD(ABS(S15),128)</f>
        <v>5</v>
      </c>
      <c r="U15" s="4"/>
      <c r="V15" s="59" t="str">
        <f>IF(W13=1,"-","")</f>
        <v/>
      </c>
      <c r="W15" s="60">
        <f>IF(W13=1,8,0)</f>
        <v>0</v>
      </c>
      <c r="X15" s="59" t="str">
        <f>IF(Y13=1,"+","")</f>
        <v/>
      </c>
      <c r="Y15" s="60">
        <f>IF(Y13=1,4,0)</f>
        <v>0</v>
      </c>
      <c r="Z15" s="59" t="str">
        <f>IF(AA13=1,"+","")</f>
        <v>+</v>
      </c>
      <c r="AA15" s="60">
        <f>IF(AA13=1,2,0)</f>
        <v>2</v>
      </c>
      <c r="AB15" s="59" t="str">
        <f>IF(AC13=1,"+","")</f>
        <v/>
      </c>
      <c r="AC15" s="60">
        <f>IF(AC13=1,1,0)</f>
        <v>0</v>
      </c>
      <c r="AD15" s="62" t="s">
        <v>1</v>
      </c>
      <c r="AE15" s="65">
        <f>-W15+Y15+AA15+AC15</f>
        <v>2</v>
      </c>
      <c r="AG15" s="45">
        <f ca="1">T15</f>
        <v>5</v>
      </c>
      <c r="AH15" s="62" t="s">
        <v>4</v>
      </c>
      <c r="AI15" s="66">
        <v>2</v>
      </c>
      <c r="AJ15" s="63">
        <f>AE15</f>
        <v>2</v>
      </c>
      <c r="AK15" s="28"/>
    </row>
    <row r="16" spans="1:41" ht="5.0999999999999996" customHeight="1" x14ac:dyDescent="0.55000000000000004">
      <c r="A16" s="19"/>
      <c r="B16" s="19"/>
      <c r="C16" s="61"/>
      <c r="D16" s="60"/>
      <c r="E16" s="61"/>
      <c r="F16" s="18" t="str">
        <f ca="1">IF(F15=1,"---","")</f>
        <v>---</v>
      </c>
      <c r="G16" s="61"/>
      <c r="H16" s="18" t="str">
        <f ca="1">IF(H15=1,"---","")</f>
        <v/>
      </c>
      <c r="I16" s="61"/>
      <c r="J16" s="18" t="str">
        <f ca="1">IF(J15=1,"---","")</f>
        <v>---</v>
      </c>
      <c r="K16" s="61"/>
      <c r="L16" s="18" t="str">
        <f ca="1">IF(L15=1,"---","")</f>
        <v/>
      </c>
      <c r="M16" s="61"/>
      <c r="N16" s="18" t="str">
        <f ca="1">IF(N15=1,"---","")</f>
        <v/>
      </c>
      <c r="O16" s="61"/>
      <c r="P16" s="18" t="str">
        <f ca="1">IF(P15=1,"---","")</f>
        <v/>
      </c>
      <c r="Q16" s="61"/>
      <c r="R16" s="18" t="str">
        <f ca="1">IF(R15=1,"---","")</f>
        <v/>
      </c>
      <c r="S16" s="37" t="s">
        <v>1</v>
      </c>
      <c r="T16" s="18" t="s">
        <v>6</v>
      </c>
      <c r="U16" s="20"/>
      <c r="V16" s="66"/>
      <c r="W16" s="60"/>
      <c r="X16" s="59"/>
      <c r="Y16" s="60"/>
      <c r="Z16" s="59"/>
      <c r="AA16" s="60"/>
      <c r="AB16" s="59"/>
      <c r="AC16" s="60"/>
      <c r="AD16" s="62"/>
      <c r="AE16" s="65"/>
      <c r="AF16" s="32"/>
      <c r="AG16" s="26" t="s">
        <v>6</v>
      </c>
      <c r="AH16" s="62"/>
      <c r="AI16" s="66"/>
      <c r="AJ16" s="63"/>
      <c r="AK16" s="28"/>
      <c r="AL16" s="24"/>
      <c r="AM16" s="33"/>
      <c r="AN16" s="33"/>
      <c r="AO16" s="25"/>
    </row>
    <row r="17" spans="1:41" ht="11.1" customHeight="1" x14ac:dyDescent="0.55000000000000004">
      <c r="A17" s="6"/>
      <c r="B17" s="7"/>
      <c r="C17" s="62"/>
      <c r="D17" s="62"/>
      <c r="E17" s="62"/>
      <c r="F17" s="8">
        <f ca="1">IF(F15=1,2,"")</f>
        <v>2</v>
      </c>
      <c r="G17" s="62"/>
      <c r="H17" s="8" t="str">
        <f ca="1">IF(H15=1,4,"")</f>
        <v/>
      </c>
      <c r="I17" s="62"/>
      <c r="J17" s="8">
        <f ca="1">IF(J15=1,8,"")</f>
        <v>8</v>
      </c>
      <c r="K17" s="62"/>
      <c r="L17" s="8" t="str">
        <f ca="1">IF(L15=1,16,"")</f>
        <v/>
      </c>
      <c r="M17" s="62"/>
      <c r="N17" s="8" t="str">
        <f ca="1">IF(N15=1,32,"")</f>
        <v/>
      </c>
      <c r="O17" s="62"/>
      <c r="P17" s="8" t="str">
        <f ca="1">IF(P15=1,64,"")</f>
        <v/>
      </c>
      <c r="Q17" s="62"/>
      <c r="R17" s="8" t="str">
        <f ca="1">IF(R15=1,128,"")</f>
        <v/>
      </c>
      <c r="S17" s="22"/>
      <c r="T17" s="8">
        <f ca="1">128/GCD(ABS(S15),128)</f>
        <v>8</v>
      </c>
      <c r="U17" s="11"/>
      <c r="V17" s="66"/>
      <c r="W17" s="60"/>
      <c r="X17" s="59"/>
      <c r="Y17" s="60"/>
      <c r="Z17" s="59"/>
      <c r="AA17" s="60"/>
      <c r="AB17" s="59"/>
      <c r="AC17" s="60"/>
      <c r="AD17" s="62"/>
      <c r="AE17" s="65"/>
      <c r="AF17" s="6"/>
      <c r="AG17" s="46">
        <f ca="1">T17</f>
        <v>8</v>
      </c>
      <c r="AH17" s="62"/>
      <c r="AI17" s="66"/>
      <c r="AJ17" s="63"/>
      <c r="AK17" s="28"/>
      <c r="AL17" s="6"/>
      <c r="AM17" s="36"/>
      <c r="AN17" s="36"/>
      <c r="AO17" s="6"/>
    </row>
    <row r="18" spans="1:41" ht="16.5" x14ac:dyDescent="0.55000000000000004">
      <c r="A18" s="6"/>
      <c r="B18" s="7"/>
      <c r="C18" s="22"/>
      <c r="D18" s="34" t="str">
        <f ca="1">IF(D13&lt;&gt;F13,"Normalised", "")</f>
        <v>Normalised</v>
      </c>
      <c r="E18" s="22"/>
      <c r="F18" s="8"/>
      <c r="G18" s="22"/>
      <c r="H18" s="8"/>
      <c r="I18" s="22"/>
      <c r="J18" s="8"/>
      <c r="K18" s="22"/>
      <c r="L18" s="8"/>
      <c r="M18" s="22"/>
      <c r="N18" s="8"/>
      <c r="O18" s="22"/>
      <c r="P18" s="8"/>
      <c r="Q18" s="22"/>
      <c r="R18" s="8"/>
      <c r="S18" s="22"/>
      <c r="T18" s="8"/>
      <c r="U18" s="11"/>
      <c r="V18" s="23"/>
      <c r="W18" s="19"/>
      <c r="X18" s="21"/>
      <c r="Y18" s="19"/>
      <c r="Z18" s="21"/>
      <c r="AA18" s="19"/>
      <c r="AB18" s="21"/>
      <c r="AC18" s="19"/>
      <c r="AD18" s="22"/>
      <c r="AE18" s="29"/>
      <c r="AF18" s="6"/>
      <c r="AG18" s="46"/>
      <c r="AH18" s="22"/>
      <c r="AI18" s="23"/>
      <c r="AJ18" s="28"/>
      <c r="AK18" s="28"/>
      <c r="AL18" s="6"/>
      <c r="AM18" s="36"/>
      <c r="AN18" s="36"/>
      <c r="AO18" s="6"/>
    </row>
    <row r="19" spans="1:41" ht="16.5" x14ac:dyDescent="0.55000000000000004">
      <c r="A19" s="6"/>
      <c r="B19" s="7"/>
      <c r="C19" s="34"/>
      <c r="D19" s="33" t="str">
        <f ca="1">IF(D13=F13,"Not normalised  -  first two digits must be different","")</f>
        <v/>
      </c>
      <c r="E19" s="22"/>
      <c r="F19" s="8"/>
      <c r="G19" s="22"/>
      <c r="H19" s="8"/>
      <c r="I19" s="22"/>
      <c r="J19" s="8"/>
      <c r="K19" s="22"/>
      <c r="L19" s="8"/>
      <c r="M19" s="22"/>
      <c r="N19" s="8"/>
      <c r="O19" s="22"/>
      <c r="P19" s="8"/>
      <c r="Q19" s="22"/>
      <c r="R19" s="8"/>
      <c r="S19" s="22"/>
      <c r="T19" s="8"/>
      <c r="U19" s="11"/>
      <c r="V19" s="23"/>
      <c r="W19" s="19"/>
      <c r="X19" s="21"/>
      <c r="Y19" s="19"/>
      <c r="Z19" s="21"/>
      <c r="AA19" s="19"/>
      <c r="AB19" s="21"/>
      <c r="AC19" s="19"/>
      <c r="AD19" s="22"/>
      <c r="AE19" s="29"/>
      <c r="AF19" s="6"/>
      <c r="AG19" s="46"/>
      <c r="AH19" s="22"/>
      <c r="AI19" s="23"/>
      <c r="AJ19" s="28"/>
      <c r="AK19" s="28"/>
      <c r="AL19" s="6"/>
      <c r="AM19" s="36"/>
      <c r="AN19" s="36"/>
      <c r="AO19" s="6"/>
    </row>
  </sheetData>
  <sheetProtection algorithmName="SHA-512" hashValue="okilNMCSQrSeCaJyOWaX2UT0D/mZDdZR+oM/1Z53ASvHoIuLRmosk3vl6lq1smNIXj9C6eDFCV/qOApEeL5y4Q==" saltValue="3QwdPfC8izDsNhov0khjbQ==" spinCount="100000" sheet="1" objects="1" scenarios="1" selectLockedCells="1"/>
  <mergeCells count="45">
    <mergeCell ref="AE15:AE17"/>
    <mergeCell ref="AH15:AH17"/>
    <mergeCell ref="AI15:AI17"/>
    <mergeCell ref="AJ15:AJ17"/>
    <mergeCell ref="O5:O7"/>
    <mergeCell ref="Q5:Q7"/>
    <mergeCell ref="O15:O17"/>
    <mergeCell ref="Q15:Q17"/>
    <mergeCell ref="Y15:Y17"/>
    <mergeCell ref="Z15:Z17"/>
    <mergeCell ref="AA15:AA17"/>
    <mergeCell ref="AB15:AB17"/>
    <mergeCell ref="AC15:AC17"/>
    <mergeCell ref="AD15:AD17"/>
    <mergeCell ref="AH5:AH7"/>
    <mergeCell ref="AI5:AI7"/>
    <mergeCell ref="K15:K17"/>
    <mergeCell ref="M15:M17"/>
    <mergeCell ref="V15:V17"/>
    <mergeCell ref="W15:W17"/>
    <mergeCell ref="X15:X17"/>
    <mergeCell ref="AJ5:AJ7"/>
    <mergeCell ref="AG2:AJ2"/>
    <mergeCell ref="C15:C17"/>
    <mergeCell ref="D15:D17"/>
    <mergeCell ref="E15:E17"/>
    <mergeCell ref="G15:G17"/>
    <mergeCell ref="I15:I17"/>
    <mergeCell ref="Z5:Z7"/>
    <mergeCell ref="AA5:AA7"/>
    <mergeCell ref="AB5:AB7"/>
    <mergeCell ref="AC5:AC7"/>
    <mergeCell ref="AD5:AD7"/>
    <mergeCell ref="AE5:AE7"/>
    <mergeCell ref="M5:M7"/>
    <mergeCell ref="V5:V7"/>
    <mergeCell ref="W5:W7"/>
    <mergeCell ref="X5:X7"/>
    <mergeCell ref="Y5:Y7"/>
    <mergeCell ref="C5:C7"/>
    <mergeCell ref="D5:D7"/>
    <mergeCell ref="E5:E7"/>
    <mergeCell ref="G5:G7"/>
    <mergeCell ref="I5:I7"/>
    <mergeCell ref="K5:K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Direction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Pawson</dc:creator>
  <cp:lastModifiedBy>Richard Pawson</cp:lastModifiedBy>
  <dcterms:created xsi:type="dcterms:W3CDTF">2018-10-09T19:38:48Z</dcterms:created>
  <dcterms:modified xsi:type="dcterms:W3CDTF">2020-09-04T16:34:44Z</dcterms:modified>
</cp:coreProperties>
</file>